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activeTab="5"/>
  </bookViews>
  <sheets>
    <sheet name="2017" sheetId="1" r:id="rId1"/>
    <sheet name="2018" sheetId="2" r:id="rId2"/>
    <sheet name="2019" sheetId="4" r:id="rId3"/>
    <sheet name="2020" sheetId="5" r:id="rId4"/>
    <sheet name="2021" sheetId="6" r:id="rId5"/>
    <sheet name="2022" sheetId="7" r:id="rId6"/>
    <sheet name="2023" sheetId="8" r:id="rId7"/>
  </sheets>
  <calcPr calcId="144525" concurrentCalc="0"/>
</workbook>
</file>

<file path=xl/sharedStrings.xml><?xml version="1.0" encoding="utf-8"?>
<sst xmlns="http://schemas.openxmlformats.org/spreadsheetml/2006/main" count="177" uniqueCount="39">
  <si>
    <t>2017年串湖污水处理厂污水污泥产量清单</t>
  </si>
  <si>
    <t>2017年污水实际用药量</t>
  </si>
  <si>
    <t>时间</t>
  </si>
  <si>
    <t>污水产量（吨）</t>
  </si>
  <si>
    <t>污泥产量（吨）</t>
  </si>
  <si>
    <t>用电量（千瓦时）</t>
  </si>
  <si>
    <t>盐酸（吨）</t>
  </si>
  <si>
    <t>氯酸钠（吨）</t>
  </si>
  <si>
    <t>PAC（吨）</t>
  </si>
  <si>
    <t>PAM（吨）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</si>
  <si>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</si>
  <si>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</si>
  <si>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</si>
  <si>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</si>
  <si>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</si>
  <si>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</si>
  <si>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</si>
  <si>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</si>
  <si>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</si>
  <si>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</si>
  <si>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</si>
  <si>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</si>
  <si>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合计</t>
  </si>
  <si>
    <t>备注：以上数据截止至2017年11月28日0时。</t>
  </si>
  <si>
    <t>2018年串湖污水处理厂污水污泥产量清单</t>
  </si>
  <si>
    <t>2018年污水实际用药量</t>
  </si>
  <si>
    <t xml:space="preserve">      </t>
  </si>
  <si>
    <t>备注：</t>
  </si>
  <si>
    <t xml:space="preserve"> </t>
  </si>
  <si>
    <t>2019年串湖污水处理厂污水污泥产量清单</t>
  </si>
  <si>
    <t>污水量（万吨）</t>
  </si>
  <si>
    <t>2020年串湖污水处理厂污水污泥产量清单</t>
  </si>
  <si>
    <t>出水</t>
  </si>
  <si>
    <t>66kv数据</t>
  </si>
  <si>
    <t>2021年串湖污水处理厂污水污泥产量清单</t>
  </si>
  <si>
    <t>污水进水量（万吨）</t>
  </si>
  <si>
    <t>出水量（万吨）</t>
  </si>
  <si>
    <t>2022年串湖污水处理厂污水污泥产量清单</t>
  </si>
  <si>
    <t>2023年串湖污水处理厂污水污泥产量清单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</si>
</sst>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00_ "/>
    <numFmt numFmtId="178" formatCode="0.0_ "/>
    <numFmt numFmtId="179" formatCode="0.00_ "/>
  </numFmts>
  <fonts count="29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name val="宋体"/>
      <charset val="134"/>
    </font>
    <font>
      <b/>
      <sz val="16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Tahoma"/>
      <charset val="134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23" fillId="13" borderId="5" applyNumberFormat="0" applyAlignment="0" applyProtection="0">
      <alignment vertical="center"/>
    </xf>
    <xf numFmtId="0" fontId="24" fillId="14" borderId="10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177" fontId="3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177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8" fontId="6" fillId="0" borderId="0" xfId="0" applyNumberFormat="1" applyFont="1">
      <alignment vertical="center"/>
    </xf>
    <xf numFmtId="0" fontId="2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9" fontId="8" fillId="0" borderId="1" xfId="0" applyNumberFormat="1" applyFont="1" applyFill="1" applyBorder="1" applyAlignment="1">
      <alignment horizontal="center" vertical="center"/>
    </xf>
    <xf numFmtId="179" fontId="8" fillId="2" borderId="1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0" fillId="3" borderId="0" xfId="0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B15" sqref="B15"/>
    </sheetView>
  </sheetViews>
  <sheetFormatPr defaultColWidth="9" defaultRowHeight="13.5"/>
  <cols>
    <col min="1" max="1" width="19.375" customWidth="1"/>
    <col min="2" max="3" width="20.625" customWidth="1"/>
    <col min="4" max="4" width="22.875" customWidth="1"/>
    <col min="5" max="9" width="16.625" customWidth="1"/>
  </cols>
  <sheetData>
    <row r="1" ht="35" customHeight="1" spans="1:9">
      <c r="A1" s="1" t="s">
        <v>0</v>
      </c>
      <c r="B1" s="2"/>
      <c r="C1" s="2"/>
      <c r="D1" s="2"/>
      <c r="E1" s="1" t="s">
        <v>1</v>
      </c>
      <c r="F1" s="1"/>
      <c r="G1" s="1"/>
      <c r="H1" s="1"/>
      <c r="I1" s="1"/>
    </row>
    <row r="2" ht="35" customHeight="1" spans="1:9">
      <c r="A2" s="3" t="s">
        <v>2</v>
      </c>
      <c r="B2" s="3" t="s">
        <v>3</v>
      </c>
      <c r="C2" s="3" t="s">
        <v>4</v>
      </c>
      <c r="D2" s="3" t="s">
        <v>5</v>
      </c>
      <c r="E2" s="3" t="s">
        <v>2</v>
      </c>
      <c r="F2" s="3" t="s">
        <v>6</v>
      </c>
      <c r="G2" s="3" t="s">
        <v>7</v>
      </c>
      <c r="H2" s="3" t="s">
        <v>8</v>
      </c>
      <c r="I2" s="3" t="s">
        <v>9</v>
      </c>
    </row>
    <row r="3" ht="35" customHeight="1" spans="1:9">
      <c r="A3" s="3" t="s">
        <v>10</v>
      </c>
      <c r="B3" s="21">
        <v>3655444</v>
      </c>
      <c r="C3" s="21">
        <v>355.15</v>
      </c>
      <c r="D3" s="21">
        <v>1046232</v>
      </c>
      <c r="E3" s="3" t="s">
        <v>10</v>
      </c>
      <c r="F3" s="21">
        <v>11.59</v>
      </c>
      <c r="G3" s="21">
        <v>10.78</v>
      </c>
      <c r="H3" s="21">
        <v>37.78</v>
      </c>
      <c r="I3" s="21">
        <v>0.88</v>
      </c>
    </row>
    <row r="4" ht="35" customHeight="1" spans="1:9">
      <c r="A4" s="3" t="s">
        <v>11</v>
      </c>
      <c r="B4" s="21">
        <v>3195104</v>
      </c>
      <c r="C4" s="21">
        <v>238.33</v>
      </c>
      <c r="D4" s="21">
        <v>1076592</v>
      </c>
      <c r="E4" s="3" t="s">
        <v>11</v>
      </c>
      <c r="F4" s="21">
        <v>8.96</v>
      </c>
      <c r="G4" s="21">
        <v>8.54</v>
      </c>
      <c r="H4" s="21">
        <v>38.13</v>
      </c>
      <c r="I4" s="21">
        <v>0.91</v>
      </c>
    </row>
    <row r="5" ht="35" customHeight="1" spans="1:9">
      <c r="A5" s="3" t="s">
        <v>12</v>
      </c>
      <c r="B5" s="21">
        <v>3247060</v>
      </c>
      <c r="C5" s="21">
        <v>362.12</v>
      </c>
      <c r="D5" s="21">
        <v>916872</v>
      </c>
      <c r="E5" s="3" t="s">
        <v>12</v>
      </c>
      <c r="F5" s="21">
        <v>9.36</v>
      </c>
      <c r="G5" s="21">
        <v>6.09</v>
      </c>
      <c r="H5" s="21">
        <v>14.84</v>
      </c>
      <c r="I5" s="21">
        <v>0.48</v>
      </c>
    </row>
    <row r="6" ht="35" customHeight="1" spans="1:9">
      <c r="A6" s="3" t="s">
        <v>13</v>
      </c>
      <c r="B6" s="21">
        <v>3397128</v>
      </c>
      <c r="C6" s="21">
        <v>534.25</v>
      </c>
      <c r="D6" s="21">
        <v>1114872</v>
      </c>
      <c r="E6" s="3" t="s">
        <v>13</v>
      </c>
      <c r="F6" s="21">
        <v>11.55</v>
      </c>
      <c r="G6" s="21">
        <v>3.6</v>
      </c>
      <c r="H6" s="21">
        <v>17.88</v>
      </c>
      <c r="I6" s="21">
        <v>0.4</v>
      </c>
    </row>
    <row r="7" ht="35" customHeight="1" spans="1:9">
      <c r="A7" s="3" t="s">
        <v>14</v>
      </c>
      <c r="B7" s="21">
        <v>3347488</v>
      </c>
      <c r="C7" s="21">
        <v>971.78</v>
      </c>
      <c r="D7" s="21">
        <v>1155528</v>
      </c>
      <c r="E7" s="3" t="s">
        <v>14</v>
      </c>
      <c r="F7" s="21">
        <v>11.46</v>
      </c>
      <c r="G7" s="21">
        <v>3.64</v>
      </c>
      <c r="H7" s="21">
        <v>13.76</v>
      </c>
      <c r="I7" s="21">
        <v>0.27</v>
      </c>
    </row>
    <row r="8" ht="35" customHeight="1" spans="1:9">
      <c r="A8" s="3" t="s">
        <v>15</v>
      </c>
      <c r="B8" s="21">
        <v>3564384</v>
      </c>
      <c r="C8" s="21">
        <v>1012.35</v>
      </c>
      <c r="D8" s="21">
        <v>1333728</v>
      </c>
      <c r="E8" s="3" t="s">
        <v>15</v>
      </c>
      <c r="F8" s="21">
        <v>10.24</v>
      </c>
      <c r="G8" s="21">
        <v>2.78</v>
      </c>
      <c r="H8" s="21">
        <v>0</v>
      </c>
      <c r="I8" s="21">
        <v>0</v>
      </c>
    </row>
    <row r="9" ht="35" customHeight="1" spans="1:9">
      <c r="A9" s="3" t="s">
        <v>16</v>
      </c>
      <c r="B9" s="21">
        <v>4472928</v>
      </c>
      <c r="C9" s="21">
        <v>816.37</v>
      </c>
      <c r="D9" s="21">
        <v>1343760</v>
      </c>
      <c r="E9" s="3" t="s">
        <v>16</v>
      </c>
      <c r="F9" s="21">
        <v>22.94</v>
      </c>
      <c r="G9" s="21">
        <v>1.46</v>
      </c>
      <c r="H9" s="21">
        <v>79.77</v>
      </c>
      <c r="I9" s="21">
        <v>1.33</v>
      </c>
    </row>
    <row r="10" ht="35" customHeight="1" spans="1:9">
      <c r="A10" s="3" t="s">
        <v>17</v>
      </c>
      <c r="B10" s="21">
        <v>4959064</v>
      </c>
      <c r="C10" s="21">
        <v>1122.02</v>
      </c>
      <c r="D10" s="21">
        <v>1255056</v>
      </c>
      <c r="E10" s="3" t="s">
        <v>17</v>
      </c>
      <c r="F10" s="21">
        <v>25.68</v>
      </c>
      <c r="G10" s="21">
        <v>7.87</v>
      </c>
      <c r="H10" s="21">
        <v>58.88</v>
      </c>
      <c r="I10" s="21">
        <v>0</v>
      </c>
    </row>
    <row r="11" ht="35" customHeight="1" spans="1:9">
      <c r="A11" s="3" t="s">
        <v>18</v>
      </c>
      <c r="B11" s="21">
        <v>4538400</v>
      </c>
      <c r="C11" s="21">
        <v>1254.3</v>
      </c>
      <c r="D11" s="21">
        <v>1245024</v>
      </c>
      <c r="E11" s="3" t="s">
        <v>18</v>
      </c>
      <c r="F11" s="21">
        <v>14.73</v>
      </c>
      <c r="G11" s="21">
        <v>5.46</v>
      </c>
      <c r="H11" s="21">
        <v>2.79</v>
      </c>
      <c r="I11" s="21">
        <v>0</v>
      </c>
    </row>
    <row r="12" ht="35" customHeight="1" spans="1:9">
      <c r="A12" s="3" t="s">
        <v>19</v>
      </c>
      <c r="B12" s="21">
        <v>3795056</v>
      </c>
      <c r="C12" s="21">
        <v>876.89</v>
      </c>
      <c r="D12" s="21">
        <v>1083720</v>
      </c>
      <c r="E12" s="3" t="s">
        <v>19</v>
      </c>
      <c r="F12" s="21">
        <v>7.94</v>
      </c>
      <c r="G12" s="21">
        <v>2.74</v>
      </c>
      <c r="H12" s="21">
        <v>0</v>
      </c>
      <c r="I12" s="21">
        <v>0</v>
      </c>
    </row>
    <row r="13" ht="35" customHeight="1" spans="1:9">
      <c r="A13" s="3" t="s">
        <v>20</v>
      </c>
      <c r="B13" s="21">
        <v>3497232</v>
      </c>
      <c r="C13" s="21">
        <v>839.93</v>
      </c>
      <c r="D13" s="21">
        <v>1029336</v>
      </c>
      <c r="E13" s="3" t="s">
        <v>20</v>
      </c>
      <c r="F13" s="21">
        <v>1.3</v>
      </c>
      <c r="G13" s="21">
        <v>2.1</v>
      </c>
      <c r="H13" s="21">
        <v>0</v>
      </c>
      <c r="I13" s="21">
        <v>0</v>
      </c>
    </row>
    <row r="14" ht="35" customHeight="1" spans="1:9">
      <c r="A14" s="3" t="s">
        <v>21</v>
      </c>
      <c r="B14" s="21">
        <v>4001000</v>
      </c>
      <c r="C14" s="21">
        <v>635.59</v>
      </c>
      <c r="D14" s="21">
        <v>1129656</v>
      </c>
      <c r="E14" s="3" t="s">
        <v>21</v>
      </c>
      <c r="F14" s="21"/>
      <c r="G14" s="21"/>
      <c r="H14" s="21"/>
      <c r="I14" s="21"/>
    </row>
    <row r="15" ht="35" customHeight="1" spans="1:9">
      <c r="A15" s="7" t="s">
        <v>22</v>
      </c>
      <c r="B15" s="15">
        <f>SUM(B3:B14)</f>
        <v>45670288</v>
      </c>
      <c r="C15" s="15">
        <f>SUM(C3:C14)</f>
        <v>9019.08</v>
      </c>
      <c r="D15" s="15">
        <f>SUM(D3:D14)</f>
        <v>13730376</v>
      </c>
      <c r="E15" s="7" t="s">
        <v>22</v>
      </c>
      <c r="F15" s="15">
        <f>SUM(F3:F14)</f>
        <v>135.75</v>
      </c>
      <c r="G15" s="15">
        <f>SUM(G3:G14)</f>
        <v>55.06</v>
      </c>
      <c r="H15" s="15">
        <f>SUM(H3:H14)</f>
        <v>263.83</v>
      </c>
      <c r="I15" s="15">
        <f>SUM(I3:I14)</f>
        <v>4.27</v>
      </c>
    </row>
    <row r="16" ht="35" customHeight="1" spans="1:9">
      <c r="A16" s="18" t="s">
        <v>23</v>
      </c>
      <c r="B16" s="19"/>
      <c r="C16" s="19"/>
      <c r="D16" s="20"/>
      <c r="E16" s="18" t="s">
        <v>23</v>
      </c>
      <c r="F16" s="19"/>
      <c r="G16" s="19"/>
      <c r="H16" s="19"/>
      <c r="I16" s="20"/>
    </row>
    <row r="18" spans="3:3">
      <c r="C18">
        <f>C15*0.4</f>
        <v>3607.632</v>
      </c>
    </row>
  </sheetData>
  <mergeCells count="4">
    <mergeCell ref="A1:D1"/>
    <mergeCell ref="E1:I1"/>
    <mergeCell ref="A16:D16"/>
    <mergeCell ref="E16:I16"/>
  </mergeCells>
  <pageMargins left="0.700694444444445" right="0.700694444444445" top="0.751388888888889" bottom="0.751388888888889" header="0.297916666666667" footer="0.297916666666667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workbookViewId="0">
      <selection activeCell="C12" sqref="C12"/>
    </sheetView>
  </sheetViews>
  <sheetFormatPr defaultColWidth="9" defaultRowHeight="13.5"/>
  <cols>
    <col min="1" max="1" width="12.625" customWidth="1"/>
    <col min="2" max="3" width="20.875" customWidth="1"/>
    <col min="4" max="4" width="20.375" customWidth="1"/>
    <col min="5" max="5" width="23" customWidth="1"/>
    <col min="6" max="6" width="12.125" customWidth="1"/>
    <col min="7" max="7" width="16.125" customWidth="1"/>
    <col min="8" max="8" width="17" customWidth="1"/>
    <col min="9" max="9" width="13.875" customWidth="1"/>
    <col min="10" max="10" width="17.375" customWidth="1"/>
    <col min="11" max="11" width="29.375" customWidth="1"/>
    <col min="12" max="12" width="27.375" customWidth="1"/>
  </cols>
  <sheetData>
    <row r="1" ht="60" customHeight="1" spans="1:10">
      <c r="A1" s="1" t="s">
        <v>24</v>
      </c>
      <c r="B1" s="2"/>
      <c r="C1" s="2"/>
      <c r="D1" s="2"/>
      <c r="E1" s="2"/>
      <c r="F1" s="1" t="s">
        <v>25</v>
      </c>
      <c r="G1" s="1"/>
      <c r="H1" s="1"/>
      <c r="I1" s="1"/>
      <c r="J1" s="1"/>
    </row>
    <row r="2" ht="35" customHeight="1" spans="1:11">
      <c r="A2" s="3" t="s">
        <v>2</v>
      </c>
      <c r="B2" s="3" t="s">
        <v>3</v>
      </c>
      <c r="C2" s="3"/>
      <c r="D2" s="3" t="s">
        <v>4</v>
      </c>
      <c r="E2" s="3" t="s">
        <v>5</v>
      </c>
      <c r="F2" s="3" t="s">
        <v>2</v>
      </c>
      <c r="G2" s="3" t="s">
        <v>6</v>
      </c>
      <c r="H2" s="3" t="s">
        <v>7</v>
      </c>
      <c r="I2" s="3" t="s">
        <v>8</v>
      </c>
      <c r="J2" s="3" t="s">
        <v>9</v>
      </c>
      <c r="K2">
        <v>828.8433</v>
      </c>
    </row>
    <row r="3" ht="35" customHeight="1" spans="1:12">
      <c r="A3" s="3" t="s">
        <v>10</v>
      </c>
      <c r="B3" s="3">
        <v>3766512</v>
      </c>
      <c r="C3" s="3">
        <v>2466560</v>
      </c>
      <c r="D3" s="3">
        <v>441.95</v>
      </c>
      <c r="E3" s="3">
        <v>1161864</v>
      </c>
      <c r="F3" s="3" t="s">
        <v>10</v>
      </c>
      <c r="G3" s="21"/>
      <c r="H3" s="21"/>
      <c r="I3" s="21"/>
      <c r="J3" s="21"/>
      <c r="K3">
        <v>4497.3998</v>
      </c>
      <c r="L3">
        <v>1329.4</v>
      </c>
    </row>
    <row r="4" ht="35" customHeight="1" spans="1:12">
      <c r="A4" s="3" t="s">
        <v>11</v>
      </c>
      <c r="B4" s="3">
        <v>3563224</v>
      </c>
      <c r="C4" s="3">
        <v>2772368</v>
      </c>
      <c r="D4" s="3">
        <v>615.31</v>
      </c>
      <c r="E4" s="3">
        <v>1183776</v>
      </c>
      <c r="F4" s="3" t="s">
        <v>11</v>
      </c>
      <c r="G4" s="21"/>
      <c r="H4" s="21"/>
      <c r="I4" s="21"/>
      <c r="J4" s="21"/>
      <c r="K4">
        <v>4567.0288</v>
      </c>
      <c r="L4">
        <v>9019.08</v>
      </c>
    </row>
    <row r="5" ht="35" customHeight="1" spans="1:12">
      <c r="A5" s="3" t="s">
        <v>12</v>
      </c>
      <c r="B5" s="3">
        <v>4342208</v>
      </c>
      <c r="C5" s="3">
        <v>3667480</v>
      </c>
      <c r="D5" s="3">
        <v>598.42</v>
      </c>
      <c r="E5" s="3">
        <v>1249776</v>
      </c>
      <c r="F5" s="3" t="s">
        <v>12</v>
      </c>
      <c r="G5" s="21"/>
      <c r="H5" s="21"/>
      <c r="I5" s="21"/>
      <c r="J5" s="21"/>
      <c r="K5">
        <v>5483.528325</v>
      </c>
      <c r="L5">
        <v>19797.65</v>
      </c>
    </row>
    <row r="6" ht="35" customHeight="1" spans="1:12">
      <c r="A6" s="3" t="s">
        <v>13</v>
      </c>
      <c r="B6" s="3">
        <v>3953264</v>
      </c>
      <c r="C6" s="3">
        <v>3332696</v>
      </c>
      <c r="D6" s="3">
        <v>380.94</v>
      </c>
      <c r="E6" s="3">
        <v>1339536</v>
      </c>
      <c r="F6" s="3" t="s">
        <v>13</v>
      </c>
      <c r="G6" s="21"/>
      <c r="H6" s="21"/>
      <c r="I6" s="21"/>
      <c r="J6" s="21"/>
      <c r="K6" s="22">
        <f>SUM(K2:K5)</f>
        <v>15376.800225</v>
      </c>
      <c r="L6" s="22">
        <f>SUM(L3:L5)</f>
        <v>30146.13</v>
      </c>
    </row>
    <row r="7" ht="35" customHeight="1" spans="1:10">
      <c r="A7" s="3" t="s">
        <v>14</v>
      </c>
      <c r="B7" s="3">
        <v>4173072</v>
      </c>
      <c r="C7" s="3">
        <v>3633792</v>
      </c>
      <c r="D7" s="3">
        <v>388.77</v>
      </c>
      <c r="E7" s="3">
        <v>1347192</v>
      </c>
      <c r="F7" s="3" t="s">
        <v>14</v>
      </c>
      <c r="G7" s="21"/>
      <c r="H7" s="21"/>
      <c r="I7" s="21"/>
      <c r="J7" s="21"/>
    </row>
    <row r="8" ht="35" customHeight="1" spans="1:10">
      <c r="A8" s="3" t="s">
        <v>15</v>
      </c>
      <c r="B8" s="3">
        <v>4307182.75</v>
      </c>
      <c r="C8" s="3">
        <v>3857480</v>
      </c>
      <c r="D8" s="3">
        <v>2754.69</v>
      </c>
      <c r="E8" s="3">
        <v>1430088</v>
      </c>
      <c r="F8" s="3" t="s">
        <v>15</v>
      </c>
      <c r="G8" s="21" t="s">
        <v>26</v>
      </c>
      <c r="H8" s="21"/>
      <c r="I8" s="21"/>
      <c r="J8" s="21"/>
    </row>
    <row r="9" ht="35" customHeight="1" spans="1:10">
      <c r="A9" s="3" t="s">
        <v>16</v>
      </c>
      <c r="B9" s="3">
        <v>5289942.5</v>
      </c>
      <c r="C9" s="3">
        <v>4390144</v>
      </c>
      <c r="D9" s="3">
        <v>2922.15</v>
      </c>
      <c r="E9" s="3">
        <v>1498200</v>
      </c>
      <c r="F9" s="3" t="s">
        <v>16</v>
      </c>
      <c r="G9" s="21"/>
      <c r="H9" s="21"/>
      <c r="I9" s="21"/>
      <c r="J9" s="21"/>
    </row>
    <row r="10" ht="35" customHeight="1" spans="1:10">
      <c r="A10" s="3" t="s">
        <v>17</v>
      </c>
      <c r="B10" s="3">
        <v>5085646</v>
      </c>
      <c r="C10" s="3">
        <v>4275360</v>
      </c>
      <c r="D10" s="3">
        <v>2241.49</v>
      </c>
      <c r="E10" s="3">
        <v>1398936</v>
      </c>
      <c r="F10" s="3" t="s">
        <v>17</v>
      </c>
      <c r="G10" s="21"/>
      <c r="H10" s="21"/>
      <c r="I10" s="21"/>
      <c r="J10" s="21"/>
    </row>
    <row r="11" ht="35" customHeight="1" spans="1:10">
      <c r="A11" s="3" t="s">
        <v>18</v>
      </c>
      <c r="B11" s="3">
        <v>5204320</v>
      </c>
      <c r="C11" s="3">
        <v>4562248</v>
      </c>
      <c r="D11" s="3">
        <v>2197.18</v>
      </c>
      <c r="E11" s="3">
        <v>1250304</v>
      </c>
      <c r="F11" s="3" t="s">
        <v>18</v>
      </c>
      <c r="G11" s="21"/>
      <c r="H11" s="21"/>
      <c r="I11" s="21"/>
      <c r="J11" s="21"/>
    </row>
    <row r="12" ht="35" customHeight="1" spans="1:10">
      <c r="A12" s="3" t="s">
        <v>19</v>
      </c>
      <c r="B12" s="3">
        <v>5460544</v>
      </c>
      <c r="C12" s="3">
        <v>4695648</v>
      </c>
      <c r="D12" s="3">
        <v>2448.13</v>
      </c>
      <c r="E12" s="3">
        <v>1234464</v>
      </c>
      <c r="F12" s="3" t="s">
        <v>19</v>
      </c>
      <c r="G12" s="21"/>
      <c r="H12" s="21"/>
      <c r="I12" s="21"/>
      <c r="J12" s="21"/>
    </row>
    <row r="13" ht="35" customHeight="1" spans="1:10">
      <c r="A13" s="3" t="s">
        <v>20</v>
      </c>
      <c r="B13" s="3">
        <v>5076680</v>
      </c>
      <c r="C13" s="3">
        <v>4261376</v>
      </c>
      <c r="D13" s="3">
        <v>2507.8</v>
      </c>
      <c r="E13" s="3">
        <v>1215192</v>
      </c>
      <c r="F13" s="3" t="s">
        <v>20</v>
      </c>
      <c r="G13" s="21"/>
      <c r="H13" s="21"/>
      <c r="I13" s="21"/>
      <c r="J13" s="21"/>
    </row>
    <row r="14" ht="35" customHeight="1" spans="1:10">
      <c r="A14" s="3" t="s">
        <v>21</v>
      </c>
      <c r="B14" s="3">
        <v>5018396</v>
      </c>
      <c r="C14" s="3">
        <v>4113160</v>
      </c>
      <c r="D14" s="3">
        <v>2473.34</v>
      </c>
      <c r="E14" s="3">
        <v>1252680</v>
      </c>
      <c r="F14" s="3" t="s">
        <v>21</v>
      </c>
      <c r="G14" s="21"/>
      <c r="H14" s="21"/>
      <c r="I14" s="21"/>
      <c r="J14" s="21"/>
    </row>
    <row r="15" ht="35" customHeight="1" spans="1:10">
      <c r="A15" s="7" t="s">
        <v>22</v>
      </c>
      <c r="B15" s="15">
        <f>SUM(B3:B14)</f>
        <v>55240991.25</v>
      </c>
      <c r="C15" s="15">
        <f>SUM(C3:C14)</f>
        <v>46028312</v>
      </c>
      <c r="D15" s="15">
        <f t="shared" ref="D15:J15" si="0">SUM(D3:D14)</f>
        <v>19970.17</v>
      </c>
      <c r="E15" s="15">
        <f t="shared" si="0"/>
        <v>15562008</v>
      </c>
      <c r="F15" s="7" t="s">
        <v>22</v>
      </c>
      <c r="G15" s="15">
        <f t="shared" si="0"/>
        <v>0</v>
      </c>
      <c r="H15" s="15">
        <f t="shared" si="0"/>
        <v>0</v>
      </c>
      <c r="I15" s="15">
        <f t="shared" si="0"/>
        <v>0</v>
      </c>
      <c r="J15" s="15">
        <f t="shared" si="0"/>
        <v>0</v>
      </c>
    </row>
    <row r="16" ht="35" customHeight="1" spans="1:10">
      <c r="A16" s="18" t="s">
        <v>27</v>
      </c>
      <c r="B16" s="19"/>
      <c r="C16" s="19"/>
      <c r="D16" s="19"/>
      <c r="E16" s="20"/>
      <c r="F16" s="18" t="s">
        <v>27</v>
      </c>
      <c r="G16" s="19"/>
      <c r="H16" s="19"/>
      <c r="I16" s="19"/>
      <c r="J16" s="20"/>
    </row>
    <row r="21" spans="2:2">
      <c r="B21">
        <f>B15/365</f>
        <v>151345.181506849</v>
      </c>
    </row>
    <row r="22" spans="2:2">
      <c r="B22" t="s">
        <v>28</v>
      </c>
    </row>
  </sheetData>
  <mergeCells count="4">
    <mergeCell ref="A1:E1"/>
    <mergeCell ref="F1:J1"/>
    <mergeCell ref="A16:E16"/>
    <mergeCell ref="F16:J16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topLeftCell="A2" workbookViewId="0">
      <selection activeCell="C15" sqref="C15"/>
    </sheetView>
  </sheetViews>
  <sheetFormatPr defaultColWidth="9" defaultRowHeight="13.5" outlineLevelCol="6"/>
  <cols>
    <col min="1" max="5" width="22.625" customWidth="1"/>
    <col min="7" max="7" width="12.625"/>
  </cols>
  <sheetData>
    <row r="1" ht="31.5" spans="1:5">
      <c r="A1" s="1" t="s">
        <v>29</v>
      </c>
      <c r="B1" s="2"/>
      <c r="C1" s="2"/>
      <c r="D1" s="2"/>
      <c r="E1" s="2"/>
    </row>
    <row r="2" ht="40" customHeight="1" spans="1:5">
      <c r="A2" s="3" t="s">
        <v>2</v>
      </c>
      <c r="B2" s="3" t="s">
        <v>30</v>
      </c>
      <c r="C2" s="3"/>
      <c r="D2" s="3" t="s">
        <v>4</v>
      </c>
      <c r="E2" s="3" t="s">
        <v>5</v>
      </c>
    </row>
    <row r="3" ht="40" customHeight="1" spans="1:7">
      <c r="A3" s="3" t="s">
        <v>10</v>
      </c>
      <c r="B3" s="3">
        <v>451.6028</v>
      </c>
      <c r="C3" s="3">
        <v>3893728</v>
      </c>
      <c r="D3" s="3">
        <v>2891.16</v>
      </c>
      <c r="E3" s="3">
        <v>1241592</v>
      </c>
      <c r="F3" s="16">
        <v>84.25</v>
      </c>
      <c r="G3">
        <f>F3*B3</f>
        <v>38047.5359</v>
      </c>
    </row>
    <row r="4" ht="40" customHeight="1" spans="1:7">
      <c r="A4" s="3" t="s">
        <v>11</v>
      </c>
      <c r="B4" s="3">
        <v>410.0028</v>
      </c>
      <c r="C4" s="3">
        <v>3441664</v>
      </c>
      <c r="D4" s="3">
        <v>1938.54</v>
      </c>
      <c r="E4" s="3">
        <v>1287792</v>
      </c>
      <c r="F4" s="16">
        <v>90</v>
      </c>
      <c r="G4">
        <f t="shared" ref="G4:G15" si="0">F4*B4</f>
        <v>36900.252</v>
      </c>
    </row>
    <row r="5" ht="40" customHeight="1" spans="1:7">
      <c r="A5" s="3" t="s">
        <v>12</v>
      </c>
      <c r="B5" s="3">
        <v>468.368</v>
      </c>
      <c r="C5" s="3">
        <v>4236624</v>
      </c>
      <c r="D5" s="3">
        <v>2991.7</v>
      </c>
      <c r="E5" s="3">
        <v>1204632</v>
      </c>
      <c r="F5" s="16">
        <v>123.93</v>
      </c>
      <c r="G5">
        <f t="shared" si="0"/>
        <v>58044.84624</v>
      </c>
    </row>
    <row r="6" ht="40" customHeight="1" spans="1:7">
      <c r="A6" s="3" t="s">
        <v>13</v>
      </c>
      <c r="B6" s="9">
        <v>484.7576</v>
      </c>
      <c r="C6" s="10">
        <v>3895200</v>
      </c>
      <c r="D6" s="3">
        <v>2751.12</v>
      </c>
      <c r="E6" s="3">
        <v>1614888</v>
      </c>
      <c r="F6" s="16">
        <v>109.5</v>
      </c>
      <c r="G6">
        <f t="shared" si="0"/>
        <v>53080.9572</v>
      </c>
    </row>
    <row r="7" ht="40" customHeight="1" spans="1:7">
      <c r="A7" s="3" t="s">
        <v>14</v>
      </c>
      <c r="B7" s="3">
        <v>456.7212</v>
      </c>
      <c r="C7" s="3">
        <v>4132080</v>
      </c>
      <c r="D7" s="3">
        <v>3308.38</v>
      </c>
      <c r="E7" s="3">
        <v>1497672</v>
      </c>
      <c r="F7" s="16">
        <v>111.5</v>
      </c>
      <c r="G7">
        <f t="shared" si="0"/>
        <v>50924.4138</v>
      </c>
    </row>
    <row r="8" ht="40" customHeight="1" spans="1:7">
      <c r="A8" s="3" t="s">
        <v>15</v>
      </c>
      <c r="B8" s="3">
        <v>548.8212</v>
      </c>
      <c r="C8" s="3">
        <v>5070576</v>
      </c>
      <c r="D8" s="3">
        <v>3439.49</v>
      </c>
      <c r="E8" s="3">
        <v>1704384</v>
      </c>
      <c r="F8" s="16">
        <v>105.78</v>
      </c>
      <c r="G8">
        <f t="shared" si="0"/>
        <v>58054.306536</v>
      </c>
    </row>
    <row r="9" ht="40" customHeight="1" spans="1:7">
      <c r="A9" s="3" t="s">
        <v>16</v>
      </c>
      <c r="B9" s="3">
        <v>556.8572</v>
      </c>
      <c r="C9" s="3">
        <v>4707200</v>
      </c>
      <c r="D9" s="3">
        <v>3225.13</v>
      </c>
      <c r="E9" s="3">
        <v>1534104</v>
      </c>
      <c r="F9" s="16">
        <v>121.75</v>
      </c>
      <c r="G9">
        <f t="shared" si="0"/>
        <v>67797.3641</v>
      </c>
    </row>
    <row r="10" ht="40" customHeight="1" spans="1:7">
      <c r="A10" s="3" t="s">
        <v>17</v>
      </c>
      <c r="B10" s="3">
        <v>562.1736</v>
      </c>
      <c r="C10" s="3">
        <v>3823728</v>
      </c>
      <c r="D10" s="3">
        <v>2310.77</v>
      </c>
      <c r="E10" s="3">
        <v>1311288</v>
      </c>
      <c r="F10" s="16">
        <v>84.84</v>
      </c>
      <c r="G10">
        <f t="shared" si="0"/>
        <v>47694.808224</v>
      </c>
    </row>
    <row r="11" ht="40" customHeight="1" spans="1:7">
      <c r="A11" s="3" t="s">
        <v>18</v>
      </c>
      <c r="B11" s="3">
        <v>471.9128</v>
      </c>
      <c r="C11" s="3">
        <v>4031376</v>
      </c>
      <c r="D11" s="3">
        <v>1828.26</v>
      </c>
      <c r="E11" s="3">
        <v>1173480</v>
      </c>
      <c r="F11" s="16">
        <v>62.6</v>
      </c>
      <c r="G11">
        <f t="shared" si="0"/>
        <v>29541.74128</v>
      </c>
    </row>
    <row r="12" ht="40" customHeight="1" spans="1:7">
      <c r="A12" s="3" t="s">
        <v>19</v>
      </c>
      <c r="B12" s="3">
        <v>512.8104</v>
      </c>
      <c r="C12" s="3">
        <v>4630832</v>
      </c>
      <c r="D12" s="3">
        <v>2135.676</v>
      </c>
      <c r="E12" s="3">
        <v>1118832</v>
      </c>
      <c r="F12" s="16">
        <v>166</v>
      </c>
      <c r="G12">
        <f t="shared" si="0"/>
        <v>85126.5264</v>
      </c>
    </row>
    <row r="13" ht="40" customHeight="1" spans="1:7">
      <c r="A13" s="3" t="s">
        <v>20</v>
      </c>
      <c r="B13" s="11">
        <v>478.896</v>
      </c>
      <c r="C13" s="12">
        <v>4330656</v>
      </c>
      <c r="D13" s="3">
        <v>2738.84</v>
      </c>
      <c r="E13" s="3">
        <v>1504920</v>
      </c>
      <c r="F13" s="16">
        <v>139.63</v>
      </c>
      <c r="G13">
        <f t="shared" si="0"/>
        <v>66868.24848</v>
      </c>
    </row>
    <row r="14" ht="40" customHeight="1" spans="1:7">
      <c r="A14" s="3" t="s">
        <v>21</v>
      </c>
      <c r="B14" s="3">
        <v>458.2984</v>
      </c>
      <c r="C14" s="3">
        <v>4257664</v>
      </c>
      <c r="D14" s="3">
        <v>2567.44</v>
      </c>
      <c r="E14" s="3">
        <v>860256</v>
      </c>
      <c r="F14" s="16">
        <v>144.8</v>
      </c>
      <c r="G14">
        <f t="shared" si="0"/>
        <v>66361.60832</v>
      </c>
    </row>
    <row r="15" ht="40" customHeight="1" spans="1:7">
      <c r="A15" s="7" t="s">
        <v>22</v>
      </c>
      <c r="B15" s="15">
        <f>SUM(B3:B14)</f>
        <v>5861.222</v>
      </c>
      <c r="C15" s="15">
        <f>SUM(C3:C14)</f>
        <v>50451328</v>
      </c>
      <c r="D15" s="15">
        <f>SUM(D3:D14)</f>
        <v>32126.506</v>
      </c>
      <c r="E15" s="15">
        <f>SUM(E3:E14)</f>
        <v>16053840</v>
      </c>
      <c r="F15" s="17"/>
      <c r="G15">
        <f>SUM(G3:G14)</f>
        <v>658442.60848</v>
      </c>
    </row>
    <row r="16" ht="40" customHeight="1" spans="1:7">
      <c r="A16" s="18" t="s">
        <v>27</v>
      </c>
      <c r="B16" s="19"/>
      <c r="C16" s="19"/>
      <c r="D16" s="19"/>
      <c r="E16" s="20"/>
      <c r="G16">
        <f>G15/B15</f>
        <v>112.338793596284</v>
      </c>
    </row>
    <row r="17" spans="2:2">
      <c r="B17">
        <f>B15/365</f>
        <v>16.0581424657534</v>
      </c>
    </row>
    <row r="19" spans="2:2">
      <c r="B19">
        <v>5794.1172</v>
      </c>
    </row>
    <row r="27" spans="2:2">
      <c r="B27">
        <f>3377.1308/212</f>
        <v>15.9298622641509</v>
      </c>
    </row>
    <row r="28" spans="2:2">
      <c r="B28">
        <f>2820.2736/181</f>
        <v>15.5816220994475</v>
      </c>
    </row>
  </sheetData>
  <mergeCells count="2">
    <mergeCell ref="A1:E1"/>
    <mergeCell ref="A16:E16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opLeftCell="A4" workbookViewId="0">
      <selection activeCell="D10" sqref="D10"/>
    </sheetView>
  </sheetViews>
  <sheetFormatPr defaultColWidth="9" defaultRowHeight="13.5"/>
  <cols>
    <col min="1" max="5" width="22.625" customWidth="1"/>
    <col min="6" max="6" width="14.25" customWidth="1"/>
    <col min="8" max="9" width="9.375"/>
    <col min="10" max="10" width="12.625"/>
    <col min="12" max="12" width="12.375" customWidth="1"/>
  </cols>
  <sheetData>
    <row r="1" ht="40" customHeight="1" spans="1:5">
      <c r="A1" s="1" t="s">
        <v>31</v>
      </c>
      <c r="B1" s="2"/>
      <c r="C1" s="2"/>
      <c r="D1" s="2"/>
      <c r="E1" s="2"/>
    </row>
    <row r="2" ht="40" customHeight="1" spans="1:5">
      <c r="A2" s="3" t="s">
        <v>2</v>
      </c>
      <c r="B2" s="3" t="s">
        <v>30</v>
      </c>
      <c r="C2" s="3" t="s">
        <v>32</v>
      </c>
      <c r="D2" s="3" t="s">
        <v>4</v>
      </c>
      <c r="E2" s="3" t="s">
        <v>5</v>
      </c>
    </row>
    <row r="3" ht="40" customHeight="1" spans="1:10">
      <c r="A3" s="3" t="s">
        <v>10</v>
      </c>
      <c r="B3" s="3">
        <v>442.3544</v>
      </c>
      <c r="C3" s="3">
        <v>4054528</v>
      </c>
      <c r="D3" s="3">
        <v>2422.7</v>
      </c>
      <c r="E3" s="3">
        <v>1474176</v>
      </c>
      <c r="F3" s="8">
        <f>B3*10000/31/24</f>
        <v>5945.62365591398</v>
      </c>
      <c r="J3">
        <f>B3/31</f>
        <v>14.2694967741935</v>
      </c>
    </row>
    <row r="4" ht="40" customHeight="1" spans="1:10">
      <c r="A4" s="3" t="s">
        <v>11</v>
      </c>
      <c r="B4" s="3">
        <v>393.5168</v>
      </c>
      <c r="C4" s="3">
        <v>3583808</v>
      </c>
      <c r="D4" s="3">
        <v>2305.92</v>
      </c>
      <c r="E4" s="3">
        <v>1539912</v>
      </c>
      <c r="F4" s="8">
        <f>B4*10000/29/24</f>
        <v>5653.97701149425</v>
      </c>
      <c r="J4">
        <f>B4/29</f>
        <v>13.5695448275862</v>
      </c>
    </row>
    <row r="5" ht="40" customHeight="1" spans="1:10">
      <c r="A5" s="3" t="s">
        <v>12</v>
      </c>
      <c r="B5" s="3">
        <v>465.9432</v>
      </c>
      <c r="C5" s="3">
        <v>4241808</v>
      </c>
      <c r="D5" s="3">
        <v>2785.22</v>
      </c>
      <c r="E5" s="3">
        <v>1463880</v>
      </c>
      <c r="F5" s="8">
        <f>B5*10000/31/24</f>
        <v>6262.67741935484</v>
      </c>
      <c r="J5">
        <f>B5/31</f>
        <v>15.0304258064516</v>
      </c>
    </row>
    <row r="6" ht="40" customHeight="1" spans="1:10">
      <c r="A6" s="3" t="s">
        <v>13</v>
      </c>
      <c r="B6" s="9">
        <v>469.0648</v>
      </c>
      <c r="C6" s="10">
        <v>4199760</v>
      </c>
      <c r="D6" s="3">
        <v>3167.1</v>
      </c>
      <c r="E6" s="3">
        <v>1622016</v>
      </c>
      <c r="F6" s="8">
        <f>B6*10000/30/24</f>
        <v>6514.78888888889</v>
      </c>
      <c r="J6">
        <f>B6/30</f>
        <v>15.6354933333333</v>
      </c>
    </row>
    <row r="7" ht="40" customHeight="1" spans="1:12">
      <c r="A7" s="3" t="s">
        <v>14</v>
      </c>
      <c r="B7" s="3">
        <v>501.3168</v>
      </c>
      <c r="C7" s="3">
        <v>4561536</v>
      </c>
      <c r="D7" s="3">
        <v>3252.52</v>
      </c>
      <c r="E7" s="3">
        <v>1603272</v>
      </c>
      <c r="F7" s="8">
        <f t="shared" ref="F6:F14" si="0">B7*10000/31/24</f>
        <v>6738.12903225806</v>
      </c>
      <c r="J7">
        <f>B7/31</f>
        <v>16.1715096774194</v>
      </c>
      <c r="L7">
        <v>1759.88</v>
      </c>
    </row>
    <row r="8" ht="40" customHeight="1" spans="1:12">
      <c r="A8" s="3" t="s">
        <v>15</v>
      </c>
      <c r="B8" s="11">
        <v>447.516</v>
      </c>
      <c r="C8" s="12">
        <v>3856448</v>
      </c>
      <c r="D8" s="3">
        <v>3190.06</v>
      </c>
      <c r="E8" s="3">
        <v>1609872</v>
      </c>
      <c r="F8" s="13">
        <f>B8*10000/30/24</f>
        <v>6215.5</v>
      </c>
      <c r="I8">
        <f>9609.68*0.4</f>
        <v>3843.872</v>
      </c>
      <c r="J8">
        <f>B8/30</f>
        <v>14.9172</v>
      </c>
      <c r="L8" s="3">
        <v>3190.06</v>
      </c>
    </row>
    <row r="9" ht="40" customHeight="1" spans="1:12">
      <c r="A9" s="3" t="s">
        <v>16</v>
      </c>
      <c r="B9" s="11">
        <v>466.236</v>
      </c>
      <c r="C9" s="12">
        <v>4088991.31</v>
      </c>
      <c r="D9" s="3">
        <v>3590.14</v>
      </c>
      <c r="E9" s="3">
        <v>1520376</v>
      </c>
      <c r="F9" s="8">
        <f t="shared" si="0"/>
        <v>6266.61290322581</v>
      </c>
      <c r="G9" t="s">
        <v>33</v>
      </c>
      <c r="J9">
        <f>B9/31</f>
        <v>15.0398709677419</v>
      </c>
      <c r="L9" s="3">
        <v>3590.14</v>
      </c>
    </row>
    <row r="10" ht="40" customHeight="1" spans="1:12">
      <c r="A10" s="3" t="s">
        <v>17</v>
      </c>
      <c r="B10" s="3">
        <v>511.9024</v>
      </c>
      <c r="C10" s="3">
        <v>4590694.25</v>
      </c>
      <c r="D10" s="3">
        <v>4340.7</v>
      </c>
      <c r="E10" s="3">
        <v>1691184</v>
      </c>
      <c r="F10" s="8">
        <f t="shared" si="0"/>
        <v>6880.40860215054</v>
      </c>
      <c r="G10" t="s">
        <v>33</v>
      </c>
      <c r="J10">
        <f>B10/31</f>
        <v>16.5129806451613</v>
      </c>
      <c r="L10" s="3">
        <v>4340.7</v>
      </c>
    </row>
    <row r="11" ht="40" customHeight="1" spans="1:12">
      <c r="A11" s="3" t="s">
        <v>18</v>
      </c>
      <c r="B11" s="3">
        <v>626.6136</v>
      </c>
      <c r="C11" s="3">
        <v>5413613</v>
      </c>
      <c r="D11" s="3">
        <v>2098.66</v>
      </c>
      <c r="E11" s="3">
        <v>1650792</v>
      </c>
      <c r="F11" s="8">
        <f>B11*10000/30/24</f>
        <v>8702.96666666667</v>
      </c>
      <c r="H11">
        <f>4659.74*0.4</f>
        <v>1863.896</v>
      </c>
      <c r="J11">
        <f>B11/30</f>
        <v>20.88712</v>
      </c>
      <c r="L11" s="3">
        <v>2098.66</v>
      </c>
    </row>
    <row r="12" ht="40" customHeight="1" spans="1:12">
      <c r="A12" s="3" t="s">
        <v>19</v>
      </c>
      <c r="B12" s="3">
        <v>512.1728</v>
      </c>
      <c r="C12" s="3">
        <v>4745792</v>
      </c>
      <c r="D12" s="3">
        <v>1786.29</v>
      </c>
      <c r="E12" s="3">
        <v>1469160</v>
      </c>
      <c r="F12" s="8">
        <f t="shared" si="0"/>
        <v>6884.04301075269</v>
      </c>
      <c r="H12">
        <f>4949.94*0.4</f>
        <v>1979.976</v>
      </c>
      <c r="J12">
        <f>B12/31</f>
        <v>16.5217032258065</v>
      </c>
      <c r="L12" s="3">
        <v>1786.29</v>
      </c>
    </row>
    <row r="13" ht="40" customHeight="1" spans="1:12">
      <c r="A13" s="3" t="s">
        <v>20</v>
      </c>
      <c r="B13" s="11">
        <v>451.6912</v>
      </c>
      <c r="C13" s="12">
        <v>4110292</v>
      </c>
      <c r="D13" s="3">
        <v>2912.83</v>
      </c>
      <c r="E13" s="3">
        <v>1415304</v>
      </c>
      <c r="F13" s="8">
        <f>B13*10000/30/24</f>
        <v>6273.48888888889</v>
      </c>
      <c r="J13">
        <f>B13/30</f>
        <v>15.0563733333333</v>
      </c>
      <c r="L13" s="3">
        <v>2912.83</v>
      </c>
    </row>
    <row r="14" ht="40" customHeight="1" spans="1:12">
      <c r="A14" s="3" t="s">
        <v>21</v>
      </c>
      <c r="B14" s="3">
        <v>474.8976</v>
      </c>
      <c r="C14" s="3">
        <v>4099240</v>
      </c>
      <c r="D14" s="14">
        <v>3861.2</v>
      </c>
      <c r="E14" s="3">
        <v>1118040</v>
      </c>
      <c r="F14" s="8">
        <f t="shared" si="0"/>
        <v>6383.03225806452</v>
      </c>
      <c r="J14">
        <f>B14/31</f>
        <v>15.3192774193548</v>
      </c>
      <c r="L14" s="14">
        <v>3861.2</v>
      </c>
    </row>
    <row r="15" ht="40" customHeight="1" spans="1:5">
      <c r="A15" s="7" t="s">
        <v>22</v>
      </c>
      <c r="B15" s="15">
        <f>SUM(B3:B14)</f>
        <v>5763.2256</v>
      </c>
      <c r="C15" s="15">
        <f>SUM(C3:C14)</f>
        <v>51546510.56</v>
      </c>
      <c r="D15" s="15">
        <f>SUM(D3:D14)</f>
        <v>35713.34</v>
      </c>
      <c r="E15" s="15">
        <f>SUM(E3:E14)</f>
        <v>18177984</v>
      </c>
    </row>
    <row r="16" spans="2:4">
      <c r="B16">
        <f>B15/335</f>
        <v>17.2036585074627</v>
      </c>
      <c r="D16">
        <f>D15*0.4</f>
        <v>14285.336</v>
      </c>
    </row>
    <row r="17" spans="2:4">
      <c r="B17">
        <f>B16*366</f>
        <v>6296.53901373134</v>
      </c>
      <c r="D17">
        <f>D16/305*366</f>
        <v>17142.4032</v>
      </c>
    </row>
    <row r="19" spans="2:2">
      <c r="B19">
        <f>B15/366</f>
        <v>15.7465180327869</v>
      </c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workbookViewId="0">
      <selection activeCell="A1" sqref="A1:E15"/>
    </sheetView>
  </sheetViews>
  <sheetFormatPr defaultColWidth="9" defaultRowHeight="13.5" outlineLevelCol="4"/>
  <cols>
    <col min="1" max="5" width="25.625" customWidth="1"/>
  </cols>
  <sheetData>
    <row r="1" ht="40" customHeight="1" spans="1:5">
      <c r="A1" s="1" t="s">
        <v>34</v>
      </c>
      <c r="B1" s="2"/>
      <c r="C1" s="2"/>
      <c r="D1" s="2"/>
      <c r="E1" s="2"/>
    </row>
    <row r="2" ht="40" customHeight="1" spans="1:5">
      <c r="A2" s="3" t="s">
        <v>2</v>
      </c>
      <c r="B2" s="3" t="s">
        <v>35</v>
      </c>
      <c r="C2" s="3" t="s">
        <v>36</v>
      </c>
      <c r="D2" s="3" t="s">
        <v>4</v>
      </c>
      <c r="E2" s="3" t="s">
        <v>5</v>
      </c>
    </row>
    <row r="3" ht="30" customHeight="1" spans="1:5">
      <c r="A3" s="3" t="s">
        <v>10</v>
      </c>
      <c r="B3" s="3">
        <v>471.7676</v>
      </c>
      <c r="C3" s="3">
        <v>393.7116</v>
      </c>
      <c r="D3" s="3">
        <v>1473.05</v>
      </c>
      <c r="E3" s="3">
        <v>1627560</v>
      </c>
    </row>
    <row r="4" ht="30" customHeight="1" spans="1:5">
      <c r="A4" s="3" t="s">
        <v>11</v>
      </c>
      <c r="B4" s="3">
        <v>498.1744</v>
      </c>
      <c r="C4" s="3">
        <v>364.3528</v>
      </c>
      <c r="D4" s="3">
        <v>2906.9</v>
      </c>
      <c r="E4" s="3">
        <v>1662144</v>
      </c>
    </row>
    <row r="5" ht="30" customHeight="1" spans="1:5">
      <c r="A5" s="3" t="s">
        <v>12</v>
      </c>
      <c r="B5" s="3">
        <v>529.872</v>
      </c>
      <c r="C5" s="3">
        <v>458.7696</v>
      </c>
      <c r="D5" s="3">
        <v>2863.85</v>
      </c>
      <c r="E5" s="3">
        <v>1507176</v>
      </c>
    </row>
    <row r="6" ht="30" customHeight="1" spans="1:5">
      <c r="A6" s="3" t="s">
        <v>13</v>
      </c>
      <c r="B6" s="3">
        <v>486.8496</v>
      </c>
      <c r="C6" s="3">
        <v>417.7016</v>
      </c>
      <c r="D6" s="3">
        <v>3496.85</v>
      </c>
      <c r="E6" s="3">
        <v>1724184</v>
      </c>
    </row>
    <row r="7" ht="30" customHeight="1" spans="1:5">
      <c r="A7" s="3" t="s">
        <v>14</v>
      </c>
      <c r="B7" s="3">
        <v>462.12</v>
      </c>
      <c r="C7" s="3">
        <v>398.3512</v>
      </c>
      <c r="D7" s="3">
        <v>3742.23</v>
      </c>
      <c r="E7" s="3">
        <v>1728672</v>
      </c>
    </row>
    <row r="8" ht="30" customHeight="1" spans="1:5">
      <c r="A8" s="3" t="s">
        <v>15</v>
      </c>
      <c r="B8" s="3">
        <v>521.6608</v>
      </c>
      <c r="C8" s="3">
        <v>493.1112</v>
      </c>
      <c r="D8" s="3">
        <v>3462.2</v>
      </c>
      <c r="E8" s="3">
        <v>1767216</v>
      </c>
    </row>
    <row r="9" ht="30" customHeight="1" spans="1:5">
      <c r="A9" s="3" t="s">
        <v>16</v>
      </c>
      <c r="B9" s="4">
        <v>549.1776</v>
      </c>
      <c r="C9" s="3">
        <v>512.8716</v>
      </c>
      <c r="D9" s="3">
        <v>2428.85</v>
      </c>
      <c r="E9" s="3">
        <v>1653696</v>
      </c>
    </row>
    <row r="10" ht="30" customHeight="1" spans="1:5">
      <c r="A10" s="3" t="s">
        <v>17</v>
      </c>
      <c r="B10" s="3">
        <v>637.7696</v>
      </c>
      <c r="C10" s="3">
        <v>589.7368</v>
      </c>
      <c r="D10" s="3">
        <v>2071.794</v>
      </c>
      <c r="E10" s="3">
        <v>1219944</v>
      </c>
    </row>
    <row r="11" ht="30" customHeight="1" spans="1:5">
      <c r="A11" s="3" t="s">
        <v>18</v>
      </c>
      <c r="B11" s="3">
        <v>620.664</v>
      </c>
      <c r="C11" s="3">
        <v>580.2256</v>
      </c>
      <c r="D11" s="3">
        <v>1721.72</v>
      </c>
      <c r="E11" s="3">
        <v>1661088</v>
      </c>
    </row>
    <row r="12" ht="30" customHeight="1" spans="1:5">
      <c r="A12" s="3" t="s">
        <v>19</v>
      </c>
      <c r="B12" s="3">
        <v>618.8544</v>
      </c>
      <c r="C12" s="3">
        <v>564.3248</v>
      </c>
      <c r="D12" s="3">
        <v>1229.38</v>
      </c>
      <c r="E12" s="3">
        <v>2165592</v>
      </c>
    </row>
    <row r="13" ht="30" customHeight="1" spans="1:5">
      <c r="A13" s="3" t="s">
        <v>20</v>
      </c>
      <c r="B13" s="3">
        <v>553.3408</v>
      </c>
      <c r="C13" s="3">
        <v>500.7312</v>
      </c>
      <c r="D13" s="3">
        <v>3205.57</v>
      </c>
      <c r="E13" s="3">
        <v>1683528</v>
      </c>
    </row>
    <row r="14" ht="30" customHeight="1" spans="1:5">
      <c r="A14" s="3" t="s">
        <v>21</v>
      </c>
      <c r="B14" s="3">
        <v>514.4112</v>
      </c>
      <c r="C14" s="3">
        <v>454.1584</v>
      </c>
      <c r="D14" s="3">
        <v>2732.92</v>
      </c>
      <c r="E14" s="3">
        <v>1115400</v>
      </c>
    </row>
    <row r="15" ht="30" customHeight="1" spans="1:5">
      <c r="A15" s="7" t="s">
        <v>22</v>
      </c>
      <c r="B15" s="3">
        <f>SUM(B3:B14)</f>
        <v>6464.662</v>
      </c>
      <c r="C15" s="3">
        <f>SUM(C3:C14)</f>
        <v>5728.0464</v>
      </c>
      <c r="D15" s="3">
        <f>SUM(D3:D14)</f>
        <v>31335.314</v>
      </c>
      <c r="E15" s="3">
        <f>SUM(E3:E14)</f>
        <v>19516200</v>
      </c>
    </row>
    <row r="16" ht="25" customHeight="1" spans="2:4">
      <c r="B16">
        <v>4324.464</v>
      </c>
      <c r="D16">
        <v>27153.02</v>
      </c>
    </row>
    <row r="17" ht="25" customHeight="1" spans="2:4">
      <c r="B17">
        <f>(B15-B16)/B16</f>
        <v>0.494904802074893</v>
      </c>
      <c r="D17">
        <f>(D15-D16)/D16</f>
        <v>0.154026844896074</v>
      </c>
    </row>
    <row r="18" ht="25" customHeight="1"/>
    <row r="19" ht="25" customHeight="1"/>
    <row r="20" ht="25" customHeight="1"/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workbookViewId="0">
      <selection activeCell="C17" sqref="C17"/>
    </sheetView>
  </sheetViews>
  <sheetFormatPr defaultColWidth="9" defaultRowHeight="13.5" outlineLevelCol="4"/>
  <cols>
    <col min="1" max="5" width="25.625" customWidth="1"/>
  </cols>
  <sheetData>
    <row r="1" ht="60" customHeight="1" spans="1:5">
      <c r="A1" s="1" t="s">
        <v>37</v>
      </c>
      <c r="B1" s="2"/>
      <c r="C1" s="2"/>
      <c r="D1" s="2"/>
      <c r="E1" s="2"/>
    </row>
    <row r="2" ht="30" customHeight="1" spans="1:5">
      <c r="A2" s="3" t="s">
        <v>2</v>
      </c>
      <c r="B2" s="3" t="s">
        <v>35</v>
      </c>
      <c r="C2" s="3" t="s">
        <v>36</v>
      </c>
      <c r="D2" s="3" t="s">
        <v>4</v>
      </c>
      <c r="E2" s="3" t="s">
        <v>5</v>
      </c>
    </row>
    <row r="3" ht="30" customHeight="1" spans="1:5">
      <c r="A3" s="3" t="s">
        <v>10</v>
      </c>
      <c r="B3" s="4">
        <v>460.9104</v>
      </c>
      <c r="C3" s="3">
        <v>420.0392</v>
      </c>
      <c r="D3" s="3">
        <v>2758.5</v>
      </c>
      <c r="E3" s="3">
        <v>1733424</v>
      </c>
    </row>
    <row r="4" ht="30" customHeight="1" spans="1:5">
      <c r="A4" s="3" t="s">
        <v>11</v>
      </c>
      <c r="B4" s="4">
        <v>452.9568</v>
      </c>
      <c r="C4" s="3">
        <v>343.0432</v>
      </c>
      <c r="D4" s="3">
        <v>1334.34</v>
      </c>
      <c r="E4" s="3">
        <v>1797048</v>
      </c>
    </row>
    <row r="5" ht="30" customHeight="1" spans="1:5">
      <c r="A5" s="3" t="s">
        <v>12</v>
      </c>
      <c r="B5" s="3">
        <v>531.7346</v>
      </c>
      <c r="C5" s="3">
        <v>423.7672</v>
      </c>
      <c r="D5" s="3">
        <v>1903.14</v>
      </c>
      <c r="E5" s="3">
        <v>1696728</v>
      </c>
    </row>
    <row r="6" ht="30" customHeight="1" spans="1:5">
      <c r="A6" s="3" t="s">
        <v>13</v>
      </c>
      <c r="B6" s="3">
        <v>483.072</v>
      </c>
      <c r="C6" s="3">
        <v>425.8144</v>
      </c>
      <c r="D6" s="3">
        <v>529.12</v>
      </c>
      <c r="E6" s="3">
        <v>1764576</v>
      </c>
    </row>
    <row r="7" ht="30" customHeight="1" spans="1:5">
      <c r="A7" s="3" t="s">
        <v>14</v>
      </c>
      <c r="B7" s="3">
        <v>491.4432</v>
      </c>
      <c r="C7" s="3">
        <v>437.5344</v>
      </c>
      <c r="D7" s="3">
        <v>2847.94</v>
      </c>
      <c r="E7" s="3">
        <v>1586376</v>
      </c>
    </row>
    <row r="8" ht="30" customHeight="1" spans="1:5">
      <c r="A8" s="3" t="s">
        <v>15</v>
      </c>
      <c r="B8" s="3">
        <v>630.3296</v>
      </c>
      <c r="C8" s="3">
        <v>579.128</v>
      </c>
      <c r="D8" s="5">
        <v>3258.828</v>
      </c>
      <c r="E8" s="3">
        <v>1749000</v>
      </c>
    </row>
    <row r="9" ht="30" customHeight="1" spans="1:5">
      <c r="A9" s="3" t="s">
        <v>16</v>
      </c>
      <c r="B9" s="4">
        <v>641.1296</v>
      </c>
      <c r="C9" s="3">
        <v>579.4944</v>
      </c>
      <c r="D9" s="3">
        <v>2389.516</v>
      </c>
      <c r="E9" s="3">
        <v>2379960</v>
      </c>
    </row>
    <row r="10" ht="30" customHeight="1" spans="1:5">
      <c r="A10" s="3" t="s">
        <v>17</v>
      </c>
      <c r="B10" s="3">
        <v>688.7792</v>
      </c>
      <c r="C10" s="3">
        <v>626.7904</v>
      </c>
      <c r="D10" s="3">
        <v>1877.89</v>
      </c>
      <c r="E10" s="3">
        <v>1617000</v>
      </c>
    </row>
    <row r="11" ht="30" customHeight="1" spans="1:5">
      <c r="A11" s="3" t="s">
        <v>18</v>
      </c>
      <c r="B11" s="3">
        <v>524.6352</v>
      </c>
      <c r="C11" s="3">
        <v>464.6048</v>
      </c>
      <c r="D11" s="3">
        <v>2001.969</v>
      </c>
      <c r="E11" s="3">
        <v>1479720</v>
      </c>
    </row>
    <row r="12" ht="30" customHeight="1" spans="1:5">
      <c r="A12" s="3" t="s">
        <v>19</v>
      </c>
      <c r="B12" s="3">
        <v>576.3312</v>
      </c>
      <c r="C12" s="3">
        <v>524.832</v>
      </c>
      <c r="D12" s="3">
        <v>2258.759</v>
      </c>
      <c r="E12" s="6">
        <v>1532784</v>
      </c>
    </row>
    <row r="13" ht="30" customHeight="1" spans="1:5">
      <c r="A13" s="3" t="s">
        <v>20</v>
      </c>
      <c r="B13" s="3">
        <v>478.6176</v>
      </c>
      <c r="C13" s="3">
        <v>428.0478</v>
      </c>
      <c r="D13" s="3">
        <v>2080.682</v>
      </c>
      <c r="E13" s="3">
        <v>1446192</v>
      </c>
    </row>
    <row r="14" ht="30" customHeight="1" spans="1:5">
      <c r="A14" s="3" t="s">
        <v>21</v>
      </c>
      <c r="B14" s="3">
        <v>430.4256</v>
      </c>
      <c r="C14" s="3">
        <v>367.5785</v>
      </c>
      <c r="D14" s="3">
        <v>1551.15</v>
      </c>
      <c r="E14" s="3">
        <v>1391808</v>
      </c>
    </row>
    <row r="15" ht="30" customHeight="1" spans="1:5">
      <c r="A15" s="7" t="s">
        <v>22</v>
      </c>
      <c r="B15" s="3">
        <f>SUM(B3:B14)</f>
        <v>6390.365</v>
      </c>
      <c r="C15" s="3">
        <f>SUM(C3:C14)</f>
        <v>5620.6743</v>
      </c>
      <c r="D15" s="3">
        <f>SUM(D3:D14)</f>
        <v>24791.834</v>
      </c>
      <c r="E15" s="3">
        <f>SUM(E3:E14)</f>
        <v>20174616</v>
      </c>
    </row>
  </sheetData>
  <mergeCells count="1">
    <mergeCell ref="A1:E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G7" sqref="G7"/>
    </sheetView>
  </sheetViews>
  <sheetFormatPr defaultColWidth="9" defaultRowHeight="13.5" outlineLevelCol="4"/>
  <cols>
    <col min="1" max="5" width="25.625" customWidth="1"/>
  </cols>
  <sheetData>
    <row r="1" ht="60" customHeight="1" spans="1:5">
      <c r="A1" s="1" t="s">
        <v>38</v>
      </c>
      <c r="B1" s="2"/>
      <c r="C1" s="2"/>
      <c r="D1" s="2"/>
      <c r="E1" s="2"/>
    </row>
    <row r="2" ht="30" customHeight="1" spans="1:5">
      <c r="A2" s="3" t="s">
        <v>2</v>
      </c>
      <c r="B2" s="3" t="s">
        <v>35</v>
      </c>
      <c r="C2" s="3" t="s">
        <v>36</v>
      </c>
      <c r="D2" s="3" t="s">
        <v>4</v>
      </c>
      <c r="E2" s="3" t="s">
        <v>5</v>
      </c>
    </row>
    <row r="3" ht="30" customHeight="1" spans="1:5">
      <c r="A3" s="3" t="s">
        <v>10</v>
      </c>
      <c r="B3" s="4"/>
      <c r="C3" s="3"/>
      <c r="D3" s="3"/>
      <c r="E3" s="3"/>
    </row>
    <row r="4" ht="30" customHeight="1" spans="1:5">
      <c r="A4" s="3" t="s">
        <v>11</v>
      </c>
      <c r="B4" s="4"/>
      <c r="C4" s="3"/>
      <c r="D4" s="3"/>
      <c r="E4" s="3"/>
    </row>
    <row r="5" ht="30" customHeight="1" spans="1:5">
      <c r="A5" s="3" t="s">
        <v>12</v>
      </c>
      <c r="B5" s="3"/>
      <c r="C5" s="3"/>
      <c r="D5" s="3"/>
      <c r="E5" s="3"/>
    </row>
    <row r="6" ht="30" customHeight="1" spans="1:5">
      <c r="A6" s="3" t="s">
        <v>13</v>
      </c>
      <c r="B6" s="3"/>
      <c r="C6" s="3"/>
      <c r="D6" s="3"/>
      <c r="E6" s="3"/>
    </row>
    <row r="7" ht="30" customHeight="1" spans="1:5">
      <c r="A7" s="3" t="s">
        <v>14</v>
      </c>
      <c r="B7" s="3"/>
      <c r="C7" s="3"/>
      <c r="D7" s="3"/>
      <c r="E7" s="3"/>
    </row>
    <row r="8" ht="30" customHeight="1" spans="1:5">
      <c r="A8" s="3" t="s">
        <v>15</v>
      </c>
      <c r="B8" s="3"/>
      <c r="C8" s="3"/>
      <c r="D8" s="5"/>
      <c r="E8" s="3"/>
    </row>
    <row r="9" ht="30" customHeight="1" spans="1:5">
      <c r="A9" s="3" t="s">
        <v>16</v>
      </c>
      <c r="B9" s="4"/>
      <c r="C9" s="3"/>
      <c r="D9" s="3"/>
      <c r="E9" s="3"/>
    </row>
    <row r="10" ht="30" customHeight="1" spans="1:5">
      <c r="A10" s="3" t="s">
        <v>17</v>
      </c>
      <c r="B10" s="3"/>
      <c r="C10" s="3"/>
      <c r="D10" s="3"/>
      <c r="E10" s="3"/>
    </row>
    <row r="11" ht="30" customHeight="1" spans="1:5">
      <c r="A11" s="3" t="s">
        <v>18</v>
      </c>
      <c r="B11" s="3"/>
      <c r="C11" s="3"/>
      <c r="D11" s="3"/>
      <c r="E11" s="3"/>
    </row>
    <row r="12" ht="30" customHeight="1" spans="1:5">
      <c r="A12" s="3" t="s">
        <v>19</v>
      </c>
      <c r="B12" s="3"/>
      <c r="C12" s="3"/>
      <c r="D12" s="3"/>
      <c r="E12" s="6"/>
    </row>
    <row r="13" ht="30" customHeight="1" spans="1:5">
      <c r="A13" s="3" t="s">
        <v>20</v>
      </c>
      <c r="B13" s="3"/>
      <c r="C13" s="3"/>
      <c r="D13" s="3"/>
      <c r="E13" s="3"/>
    </row>
    <row r="14" ht="30" customHeight="1" spans="1:5">
      <c r="A14" s="3" t="s">
        <v>21</v>
      </c>
      <c r="B14" s="3"/>
      <c r="C14" s="3"/>
      <c r="D14" s="3"/>
      <c r="E14" s="3"/>
    </row>
    <row r="15" ht="30" customHeight="1" spans="1:5">
      <c r="A15" s="7" t="s">
        <v>22</v>
      </c>
      <c r="B15" s="3">
        <f>SUM(B3:B14)</f>
        <v>0</v>
      </c>
      <c r="C15" s="3">
        <f>SUM(C3:C14)</f>
        <v>0</v>
      </c>
      <c r="D15" s="3">
        <f>SUM(D3:D14)</f>
        <v>0</v>
      </c>
      <c r="E15" s="3">
        <f>SUM(E3:E14)</f>
        <v>0</v>
      </c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2017</vt:lpstr>
      <vt:lpstr>2018</vt:lpstr>
      <vt:lpstr>2019</vt:lpstr>
      <vt:lpstr>2020</vt:lpstr>
      <vt:lpstr>2021</vt:lpstr>
      <vt:lpstr>2022</vt:lpstr>
      <vt:lpstr>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2017-11-28T00:59:00Z</dcterms:created>
  <dcterms:modified xsi:type="dcterms:W3CDTF">2023-01-09T06:00:12Z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98B3263F762E4427AF06C407331A64A4</vt:lpwstr>
  </property>
</Properties>
</file>